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9750" activeTab="3"/>
  </bookViews>
  <sheets>
    <sheet name="JeremyPrice" sheetId="2" r:id="rId1"/>
    <sheet name="Eredivisie2000" sheetId="3" r:id="rId2"/>
    <sheet name="ArisPap" sheetId="5" r:id="rId3"/>
    <sheet name="PinnacleTipster" sheetId="4" r:id="rId4"/>
  </sheets>
  <calcPr calcId="125725"/>
</workbook>
</file>

<file path=xl/calcChain.xml><?xml version="1.0" encoding="utf-8"?>
<calcChain xmlns="http://schemas.openxmlformats.org/spreadsheetml/2006/main">
  <c r="L35" i="2"/>
  <c r="L34"/>
  <c r="L33"/>
  <c r="K30"/>
  <c r="K31"/>
  <c r="L25" i="5" l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"/>
  <c r="L26"/>
  <c r="L24"/>
  <c r="G3" i="4"/>
  <c r="G5"/>
  <c r="G7"/>
  <c r="G8"/>
  <c r="G9"/>
  <c r="G10"/>
  <c r="G12"/>
  <c r="G13"/>
  <c r="G15"/>
  <c r="G16"/>
  <c r="G18"/>
  <c r="G2"/>
  <c r="J22"/>
  <c r="J3"/>
  <c r="J4"/>
  <c r="J5"/>
  <c r="J6"/>
  <c r="J7"/>
  <c r="J8"/>
  <c r="J9"/>
  <c r="J10"/>
  <c r="J11"/>
  <c r="J12"/>
  <c r="J13"/>
  <c r="J14"/>
  <c r="J15"/>
  <c r="J16"/>
  <c r="J17"/>
  <c r="J18"/>
  <c r="J19"/>
  <c r="J2"/>
  <c r="J23"/>
  <c r="L31" i="3" l="1"/>
  <c r="L30"/>
  <c r="L27"/>
  <c r="L26"/>
  <c r="L24"/>
  <c r="L23"/>
  <c r="L22"/>
  <c r="L21"/>
  <c r="L20"/>
  <c r="L19"/>
  <c r="L18"/>
  <c r="L17"/>
  <c r="L16"/>
  <c r="L15"/>
  <c r="L14"/>
  <c r="L13"/>
  <c r="L12"/>
  <c r="L11"/>
  <c r="L10"/>
  <c r="L9"/>
  <c r="L6"/>
  <c r="L5"/>
  <c r="L4"/>
  <c r="L3"/>
  <c r="L2"/>
  <c r="L29" s="1"/>
  <c r="L31" i="2"/>
  <c r="L30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"/>
  <c r="L29" s="1"/>
  <c r="J21" i="4"/>
</calcChain>
</file>

<file path=xl/comments1.xml><?xml version="1.0" encoding="utf-8"?>
<comments xmlns="http://schemas.openxmlformats.org/spreadsheetml/2006/main">
  <authors>
    <author>Joseph Buchdahl</author>
  </authors>
  <commentList>
    <comment ref="I12" authorId="0">
      <text>
        <r>
          <rPr>
            <b/>
            <sz val="9"/>
            <color indexed="81"/>
            <rFont val="Tahoma"/>
            <family val="2"/>
          </rPr>
          <t>Joseph Buchdahl:</t>
        </r>
        <r>
          <rPr>
            <sz val="9"/>
            <color indexed="81"/>
            <rFont val="Tahoma"/>
            <family val="2"/>
          </rPr>
          <t xml:space="preserve">
Pinnacle removed market before kick-off. Other bookmakers typically closed with shorter prices</t>
        </r>
      </text>
    </comment>
  </commentList>
</comments>
</file>

<file path=xl/sharedStrings.xml><?xml version="1.0" encoding="utf-8"?>
<sst xmlns="http://schemas.openxmlformats.org/spreadsheetml/2006/main" count="424" uniqueCount="265">
  <si>
    <t>Hampton - St.Albans</t>
  </si>
  <si>
    <t>Hampton +0</t>
  </si>
  <si>
    <t>Pinnacle</t>
  </si>
  <si>
    <t>17.12, 12:21</t>
  </si>
  <si>
    <t>Ebbsfleet - Gosport Borough</t>
  </si>
  <si>
    <t>Ebbsfleet -1.00</t>
  </si>
  <si>
    <t>SBOBET</t>
  </si>
  <si>
    <t>17.12, 11:50</t>
  </si>
  <si>
    <t>Vojvodina - Cukaricki</t>
  </si>
  <si>
    <t>Cukaricki +0.50</t>
  </si>
  <si>
    <t>14.12, 16:16</t>
  </si>
  <si>
    <t>Radnicki Nis - Metalac</t>
  </si>
  <si>
    <t>Radnicki Nis -1.00</t>
  </si>
  <si>
    <t>14.12, 10:51</t>
  </si>
  <si>
    <t>Kerala Blasters - Delhi Dynamos</t>
  </si>
  <si>
    <t>Delhi Dynamos +0.25</t>
  </si>
  <si>
    <t>11.12, 10:44</t>
  </si>
  <si>
    <t>Academico Viseu - Fafe</t>
  </si>
  <si>
    <t>Academico Viseu -0.50</t>
  </si>
  <si>
    <t>10.12, 11:55</t>
  </si>
  <si>
    <t>Energie Cottbus - Oberlausitz</t>
  </si>
  <si>
    <t>Cottbus -0.75</t>
  </si>
  <si>
    <t>10.12, 11:25</t>
  </si>
  <si>
    <t>San Jose - Petrolero Yacuiba</t>
  </si>
  <si>
    <t>Petrolero Yacuiba +0.75</t>
  </si>
  <si>
    <t>04.12, 12:15</t>
  </si>
  <si>
    <t>Chelmsford - Hungerford</t>
  </si>
  <si>
    <t>Chelmsford -0.75</t>
  </si>
  <si>
    <t>03.12, 11:23</t>
  </si>
  <si>
    <t>Wealdstone - East Thurrock</t>
  </si>
  <si>
    <t>Wealdstone +0</t>
  </si>
  <si>
    <t>03.12, 10:56</t>
  </si>
  <si>
    <t>Nuneaton - Alfreton</t>
  </si>
  <si>
    <t>Nuneaton -0.25</t>
  </si>
  <si>
    <t>03.12, 10:34</t>
  </si>
  <si>
    <t>Astoria Walldorf - Wormatia Worms</t>
  </si>
  <si>
    <t>Wormatia Worms +0.25</t>
  </si>
  <si>
    <t>02.12, 10:55</t>
  </si>
  <si>
    <t>Date</t>
  </si>
  <si>
    <t>Game / Event</t>
  </si>
  <si>
    <t>Pick</t>
  </si>
  <si>
    <t>Odds</t>
  </si>
  <si>
    <t>Bookmaker</t>
  </si>
  <si>
    <t>Stake</t>
  </si>
  <si>
    <t>Profit</t>
  </si>
  <si>
    <t>Submitted (CET)</t>
  </si>
  <si>
    <t>Universidad de Chile - Audax Italiano</t>
  </si>
  <si>
    <t>Universidad de Chile -0.75</t>
  </si>
  <si>
    <t>25.11, 12:18</t>
  </si>
  <si>
    <t>Rehden - Drochtersen</t>
  </si>
  <si>
    <t>Rehden +0</t>
  </si>
  <si>
    <t>26.11, 08:32</t>
  </si>
  <si>
    <t>Junior - La Equidad</t>
  </si>
  <si>
    <t>La Equidad +1.00</t>
  </si>
  <si>
    <t>20.11, 12:53</t>
  </si>
  <si>
    <t>Portimonense - Braga B</t>
  </si>
  <si>
    <t>Braga B +1.00</t>
  </si>
  <si>
    <t>20.11, 12:15</t>
  </si>
  <si>
    <t>Vizela - Penafiel</t>
  </si>
  <si>
    <t>Penafiel +0</t>
  </si>
  <si>
    <t>19.11, 12:29</t>
  </si>
  <si>
    <t>Gosport Borough - Concord Rangers</t>
  </si>
  <si>
    <t>Concord Rangers +0.50</t>
  </si>
  <si>
    <t>19.11, 13:31</t>
  </si>
  <si>
    <t>Ebbsfleet - Maidenhead</t>
  </si>
  <si>
    <t>Ebbsfleet -0.25</t>
  </si>
  <si>
    <t>19.11, 13:05</t>
  </si>
  <si>
    <t>Tigres - Queretaro</t>
  </si>
  <si>
    <t>Tigres -1.00</t>
  </si>
  <si>
    <t>19.11, 11:50</t>
  </si>
  <si>
    <t>Wacker Nordhausen - Berliner AK 07</t>
  </si>
  <si>
    <t>Wacker Nordhausen +0</t>
  </si>
  <si>
    <t>18.11, 13:12</t>
  </si>
  <si>
    <t>Truro City - Margate</t>
  </si>
  <si>
    <t>Truro City -0.25</t>
  </si>
  <si>
    <t>12.11, 09:49</t>
  </si>
  <si>
    <t>Pune City - Atletico Kolkata</t>
  </si>
  <si>
    <t>Pune City +0</t>
  </si>
  <si>
    <t>06.11, 12:53</t>
  </si>
  <si>
    <t>Delfin - Mushuc Runa</t>
  </si>
  <si>
    <t>Delfin -1.00</t>
  </si>
  <si>
    <t>05.11, 11:53</t>
  </si>
  <si>
    <t>Gosport Borough - Welling</t>
  </si>
  <si>
    <t>Welling +0</t>
  </si>
  <si>
    <t>05.11, 11:34</t>
  </si>
  <si>
    <t>Independiente del Valle - LDU Quito</t>
  </si>
  <si>
    <t>Independiente del Valle +0</t>
  </si>
  <si>
    <t>04.11, 13:24</t>
  </si>
  <si>
    <t>Drop</t>
  </si>
  <si>
    <t>Closing</t>
  </si>
  <si>
    <t>Time</t>
  </si>
  <si>
    <t>Ratio</t>
  </si>
  <si>
    <t>ADO Den Haag - Sparta</t>
  </si>
  <si>
    <t>Over 2.75 goals</t>
  </si>
  <si>
    <t>18.12, 09:46</t>
  </si>
  <si>
    <t>Excelsior - NEC Nijmegen</t>
  </si>
  <si>
    <t>18.12, 09:44</t>
  </si>
  <si>
    <t>Feyenoord - Vitesse</t>
  </si>
  <si>
    <t>Feyenoord -1</t>
  </si>
  <si>
    <t>15.12, 22:46</t>
  </si>
  <si>
    <t>Roda JC - FC Utrecht</t>
  </si>
  <si>
    <t>FC Utrecht -0.5</t>
  </si>
  <si>
    <t>15.12, 22:45</t>
  </si>
  <si>
    <t>Willem II - Heerenveen</t>
  </si>
  <si>
    <t>Heerenveen +0</t>
  </si>
  <si>
    <t>15.12, 19:59</t>
  </si>
  <si>
    <t>Heracles Almelo - Sparta Rotterdam</t>
  </si>
  <si>
    <t>Sparta +0.5</t>
  </si>
  <si>
    <t>12.12, 21:03</t>
  </si>
  <si>
    <t>PEC Zwolle - FC Utrecht</t>
  </si>
  <si>
    <t>12.12, 20:51</t>
  </si>
  <si>
    <t>FC Twente - Ajax</t>
  </si>
  <si>
    <t>Ajax -1</t>
  </si>
  <si>
    <t>11.12, 10:24</t>
  </si>
  <si>
    <t>FC Utrecht - Heracles Almelo</t>
  </si>
  <si>
    <t>Over 3.0 goals</t>
  </si>
  <si>
    <t>11.12, 10:19</t>
  </si>
  <si>
    <t>Heerenveen - Excelsior</t>
  </si>
  <si>
    <t>10.12, 07:47</t>
  </si>
  <si>
    <t>PSV - Go Ahead Eagles</t>
  </si>
  <si>
    <t>Under 3.5 goals</t>
  </si>
  <si>
    <t>10.12, 07:45</t>
  </si>
  <si>
    <t>FC Groningen - Roda JC</t>
  </si>
  <si>
    <t>FC Groningen -0.75</t>
  </si>
  <si>
    <t>08.12, 21:56</t>
  </si>
  <si>
    <t>PSV - Rostov</t>
  </si>
  <si>
    <t>Rostov +1</t>
  </si>
  <si>
    <t>06.12, 17:45</t>
  </si>
  <si>
    <t>Ajax - FC Groningen</t>
  </si>
  <si>
    <t>Ajax -1.75</t>
  </si>
  <si>
    <t>03.12, 22:08</t>
  </si>
  <si>
    <t>Feyenoord - Sparta</t>
  </si>
  <si>
    <t>Sparta +1.75</t>
  </si>
  <si>
    <t>03.12, 22:06</t>
  </si>
  <si>
    <t>Roda JC - PSV</t>
  </si>
  <si>
    <t>Under 3.0 goals</t>
  </si>
  <si>
    <t>03.12, 09:16</t>
  </si>
  <si>
    <t>Go Ahead Eagles - Heerenveen</t>
  </si>
  <si>
    <t>03.12, 09:14</t>
  </si>
  <si>
    <t>Vitesse - PEC Zwolle</t>
  </si>
  <si>
    <t>03.12, 08:59</t>
  </si>
  <si>
    <t>Heracles - NEC Nijmegen</t>
  </si>
  <si>
    <t>Over 2.5 goals</t>
  </si>
  <si>
    <t>01.12, 22:02</t>
  </si>
  <si>
    <t>Dordrecht - Jong Ajax</t>
  </si>
  <si>
    <t>Jong Ajax</t>
  </si>
  <si>
    <t>28.11, 19:00</t>
  </si>
  <si>
    <t>FC Utrecht - Feyenoord</t>
  </si>
  <si>
    <t>Feyenoord -0.25</t>
  </si>
  <si>
    <t>27.11, 09:34</t>
  </si>
  <si>
    <t>Heerenveen - Ajax</t>
  </si>
  <si>
    <t>Ajax -0.5</t>
  </si>
  <si>
    <t>27.11, 09:33</t>
  </si>
  <si>
    <t>Vitesse - Excelsior</t>
  </si>
  <si>
    <t>25.11, 22:24</t>
  </si>
  <si>
    <t>PEC Zwolle - FC Groningen</t>
  </si>
  <si>
    <t>FC Groningen +0.25</t>
  </si>
  <si>
    <t>25.11, 22:21</t>
  </si>
  <si>
    <t>Jong Ajax - Telstar</t>
  </si>
  <si>
    <t>Telstar +1</t>
  </si>
  <si>
    <t>24.11, 21:35</t>
  </si>
  <si>
    <t>Go Ahead Eagles - Willem II</t>
  </si>
  <si>
    <t>Go Ahead +0</t>
  </si>
  <si>
    <t>24.11, 21:34</t>
  </si>
  <si>
    <t>Average</t>
  </si>
  <si>
    <t>Chitest</t>
  </si>
  <si>
    <t>T Test</t>
  </si>
  <si>
    <t>Club Brugge - Kortrijk</t>
  </si>
  <si>
    <t>Club Brugge -1.5</t>
  </si>
  <si>
    <t>5-1 (2-0)</t>
  </si>
  <si>
    <t>WIN</t>
  </si>
  <si>
    <t>Kasimpasa - Besiktas</t>
  </si>
  <si>
    <t>Kasimpasa +0.75</t>
  </si>
  <si>
    <t>2-1 (0-1)</t>
  </si>
  <si>
    <t>Erzgebirge Aue - Fortuna Duesseldorf</t>
  </si>
  <si>
    <t>Fortuna Duesseldorf -0.75</t>
  </si>
  <si>
    <t>0-0 (0-0)</t>
  </si>
  <si>
    <t>LOSE</t>
  </si>
  <si>
    <t>Beroe - Lokomotiv Gorna Oryahovitsa</t>
  </si>
  <si>
    <t>1-1 (0-0)</t>
  </si>
  <si>
    <t>Reggiana - FeralpiSalo</t>
  </si>
  <si>
    <t>Reggiana -0.75</t>
  </si>
  <si>
    <t>1-0 (0-0)</t>
  </si>
  <si>
    <t>WIN 1/2</t>
  </si>
  <si>
    <t>Oxford United - Macclesfield Town</t>
  </si>
  <si>
    <t>Oxford United -1.25</t>
  </si>
  <si>
    <t>3-0 (1-0)</t>
  </si>
  <si>
    <t>PAS Giannina - Olympiacos</t>
  </si>
  <si>
    <t>Olympiacos -1</t>
  </si>
  <si>
    <t>0-2 (0-0)</t>
  </si>
  <si>
    <t>Yeni Malatyaspor - Bandirmaspor</t>
  </si>
  <si>
    <t>Bandirmaspor +1.0</t>
  </si>
  <si>
    <t>0-1 (0-1)</t>
  </si>
  <si>
    <t>Cercle Brugge - Lierse</t>
  </si>
  <si>
    <t>Lierse 0</t>
  </si>
  <si>
    <t>0-1 (0-0)</t>
  </si>
  <si>
    <t>FC Den Bosch - Helmond Sport</t>
  </si>
  <si>
    <t>Helmond Sport 0.25</t>
  </si>
  <si>
    <t>Qarabag FK - Fiorentina</t>
  </si>
  <si>
    <t>Fiorentina 0</t>
  </si>
  <si>
    <t>1-2 (0-0)</t>
  </si>
  <si>
    <t>FC Porto - Leicester City</t>
  </si>
  <si>
    <t>FC Porto -1.5</t>
  </si>
  <si>
    <t>5-0 (3-0)</t>
  </si>
  <si>
    <t>Benfica - SSC Napoli</t>
  </si>
  <si>
    <t>Benfica 0</t>
  </si>
  <si>
    <t>Lincoln - Oldham Athletic</t>
  </si>
  <si>
    <t>Lincoln 0</t>
  </si>
  <si>
    <t>3-2 (2-0)</t>
  </si>
  <si>
    <t>Newcastle Jets - Sydney FC</t>
  </si>
  <si>
    <t>Sydney FC -0.75</t>
  </si>
  <si>
    <t>Union St.-Gilloise - Cercle Brugge</t>
  </si>
  <si>
    <t>Union St.-Gilloise 0</t>
  </si>
  <si>
    <t>1-2 (1-0)</t>
  </si>
  <si>
    <t>Helmond Sport - FC Eindhoven</t>
  </si>
  <si>
    <t>Helmond Sport 0</t>
  </si>
  <si>
    <t>3-0 (0-0)</t>
  </si>
  <si>
    <t>Queens Park Rangers - Wolverhampton Wanderers</t>
  </si>
  <si>
    <t>Queens Park Rangers 0</t>
  </si>
  <si>
    <t>Match</t>
  </si>
  <si>
    <t>Selection</t>
  </si>
  <si>
    <t>Score</t>
  </si>
  <si>
    <t>Result</t>
  </si>
  <si>
    <t>Bet365</t>
  </si>
  <si>
    <t>Lokomotiv Gorna Oryahovitsa +0.75</t>
  </si>
  <si>
    <t>EVENT</t>
  </si>
  <si>
    <t>DATE</t>
  </si>
  <si>
    <t>TYPE OF BET</t>
  </si>
  <si>
    <t>SELECTION</t>
  </si>
  <si>
    <t>BOOKMAKER</t>
  </si>
  <si>
    <t>ODDS</t>
  </si>
  <si>
    <t>STAKE</t>
  </si>
  <si>
    <t>PROFIT</t>
  </si>
  <si>
    <t>Stevenage Fc v Doncaster Rovers</t>
  </si>
  <si>
    <t>Over / Under</t>
  </si>
  <si>
    <t>Over +2.50</t>
  </si>
  <si>
    <t>Pinnacle Sports</t>
  </si>
  <si>
    <t>Sunderland Afc v Leicester City</t>
  </si>
  <si>
    <t>1. Fc Nuremberg v Sv Sandhausen</t>
  </si>
  <si>
    <t>Ca Patronato Parana v Velez Sarsfield</t>
  </si>
  <si>
    <t>Match odds</t>
  </si>
  <si>
    <t>CA PATRONATO PARANA</t>
  </si>
  <si>
    <t>Arminia Bielefeld v Vfl Bochum</t>
  </si>
  <si>
    <t>Udinese Calcio v Bologna Fc</t>
  </si>
  <si>
    <t>Malaga Cf v Granada Cf</t>
  </si>
  <si>
    <t>Fortuna Dusseldorf v 1. Fc Nuremberg</t>
  </si>
  <si>
    <t>Hertha Bsc Berlin v Werder Bremen</t>
  </si>
  <si>
    <t>Plymouth Argyle v Doncaster Rovers</t>
  </si>
  <si>
    <t>Fc Schalke 04 v Bayer 04 Leverkusen</t>
  </si>
  <si>
    <t>Rc Celta De Vigo v Fc Sevilla</t>
  </si>
  <si>
    <t>Fc Torino v Juventus Turin</t>
  </si>
  <si>
    <t>Over +2.25</t>
  </si>
  <si>
    <t>Afc Bournemouth v Leicester City</t>
  </si>
  <si>
    <t>Vfl Wolfsburg v Eintracht Frankfurt</t>
  </si>
  <si>
    <t>Asian handicap</t>
  </si>
  <si>
    <t>EINTRACHT FRANKFURT +0</t>
  </si>
  <si>
    <t>Scunthorpe United v Millwall Fc</t>
  </si>
  <si>
    <t>Gillingham Fc v Milton Keynes Dons</t>
  </si>
  <si>
    <t>Ss Lazio Roma v Acf Fiorentina</t>
  </si>
  <si>
    <t>Deportivo La Coruna v Ca Osasuna</t>
  </si>
  <si>
    <t>Afc Bournemouth v Southampton Fc</t>
  </si>
  <si>
    <t>AFC BOURNEMOUTH +0</t>
  </si>
  <si>
    <t>Athletic Bilbao v Rc Celta De Vigo</t>
  </si>
  <si>
    <t>Average tipped</t>
  </si>
  <si>
    <t>Average closing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</si>
</sst>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2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workbookViewId="0">
      <selection activeCell="F17" sqref="F17"/>
    </sheetView>
  </sheetViews>
  <sheetFormatPr defaultRowHeight="12.75"/>
  <cols>
    <col min="1" max="1" width="12.28515625" bestFit="1" customWidth="1"/>
    <col min="2" max="2" width="32.28515625" bestFit="1" customWidth="1"/>
    <col min="3" max="3" width="23.28515625" bestFit="1" customWidth="1"/>
    <col min="4" max="4" width="10.42578125" bestFit="1" customWidth="1"/>
    <col min="5" max="5" width="8.5703125" bestFit="1" customWidth="1"/>
    <col min="6" max="7" width="5.28515625" bestFit="1" customWidth="1"/>
    <col min="8" max="8" width="14.85546875" bestFit="1" customWidth="1"/>
    <col min="9" max="9" width="7.140625" bestFit="1" customWidth="1"/>
    <col min="12" max="12" width="8.7109375" customWidth="1"/>
  </cols>
  <sheetData>
    <row r="1" spans="1:1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89</v>
      </c>
      <c r="J1" t="s">
        <v>88</v>
      </c>
      <c r="K1" t="s">
        <v>90</v>
      </c>
      <c r="L1" t="s">
        <v>91</v>
      </c>
    </row>
    <row r="2" spans="1:15">
      <c r="A2">
        <v>17.12</v>
      </c>
      <c r="B2" t="s">
        <v>0</v>
      </c>
      <c r="C2" t="s">
        <v>1</v>
      </c>
      <c r="D2">
        <v>1.81</v>
      </c>
      <c r="E2" t="s">
        <v>2</v>
      </c>
      <c r="F2">
        <v>100</v>
      </c>
      <c r="G2">
        <v>81</v>
      </c>
      <c r="H2" t="s">
        <v>3</v>
      </c>
      <c r="I2">
        <v>1.68</v>
      </c>
      <c r="J2">
        <v>1.69</v>
      </c>
      <c r="K2">
        <v>12.22</v>
      </c>
      <c r="L2">
        <f>D2/I2</f>
        <v>1.0773809523809526</v>
      </c>
      <c r="N2">
        <v>3</v>
      </c>
      <c r="O2">
        <v>23</v>
      </c>
    </row>
    <row r="3" spans="1:15">
      <c r="A3">
        <v>17.12</v>
      </c>
      <c r="B3" t="s">
        <v>4</v>
      </c>
      <c r="C3" t="s">
        <v>5</v>
      </c>
      <c r="D3">
        <v>1.9</v>
      </c>
      <c r="E3" t="s">
        <v>6</v>
      </c>
      <c r="F3">
        <v>100</v>
      </c>
      <c r="G3">
        <v>90</v>
      </c>
      <c r="H3" t="s">
        <v>7</v>
      </c>
      <c r="I3">
        <v>1.7</v>
      </c>
      <c r="J3">
        <v>1.78</v>
      </c>
      <c r="K3" s="1">
        <v>0.49374999999999997</v>
      </c>
      <c r="L3">
        <f t="shared" ref="L3:L27" si="0">D3/I3</f>
        <v>1.1176470588235294</v>
      </c>
      <c r="N3">
        <v>13</v>
      </c>
      <c r="O3">
        <v>13</v>
      </c>
    </row>
    <row r="4" spans="1:15">
      <c r="A4">
        <v>14.12</v>
      </c>
      <c r="B4" t="s">
        <v>8</v>
      </c>
      <c r="C4" t="s">
        <v>9</v>
      </c>
      <c r="D4">
        <v>2.34</v>
      </c>
      <c r="E4" t="s">
        <v>2</v>
      </c>
      <c r="F4">
        <v>100</v>
      </c>
      <c r="G4">
        <v>-100</v>
      </c>
      <c r="H4" t="s">
        <v>10</v>
      </c>
      <c r="I4">
        <v>2.09</v>
      </c>
      <c r="J4">
        <v>2.16</v>
      </c>
      <c r="K4" s="1">
        <v>0.67986111111111114</v>
      </c>
      <c r="L4">
        <f t="shared" si="0"/>
        <v>1.1196172248803828</v>
      </c>
    </row>
    <row r="5" spans="1:15">
      <c r="A5">
        <v>14.12</v>
      </c>
      <c r="B5" t="s">
        <v>11</v>
      </c>
      <c r="C5" t="s">
        <v>12</v>
      </c>
      <c r="D5">
        <v>2</v>
      </c>
      <c r="E5" t="s">
        <v>2</v>
      </c>
      <c r="F5">
        <v>100</v>
      </c>
      <c r="G5">
        <v>-100</v>
      </c>
      <c r="H5" t="s">
        <v>13</v>
      </c>
      <c r="I5">
        <v>1.78</v>
      </c>
      <c r="J5">
        <v>1.78</v>
      </c>
      <c r="K5" s="1">
        <v>0.45277777777777778</v>
      </c>
      <c r="L5">
        <f t="shared" si="0"/>
        <v>1.1235955056179776</v>
      </c>
    </row>
    <row r="6" spans="1:15">
      <c r="A6">
        <v>11.12</v>
      </c>
      <c r="B6" t="s">
        <v>14</v>
      </c>
      <c r="C6" t="s">
        <v>15</v>
      </c>
      <c r="D6">
        <v>1.82</v>
      </c>
      <c r="E6" t="s">
        <v>2</v>
      </c>
      <c r="F6">
        <v>100</v>
      </c>
      <c r="G6">
        <v>-100</v>
      </c>
      <c r="H6" t="s">
        <v>16</v>
      </c>
      <c r="I6">
        <v>1.6</v>
      </c>
      <c r="L6">
        <f t="shared" si="0"/>
        <v>1.1375</v>
      </c>
    </row>
    <row r="7" spans="1:15">
      <c r="A7">
        <v>10.119999999999999</v>
      </c>
      <c r="B7" t="s">
        <v>17</v>
      </c>
      <c r="C7" t="s">
        <v>18</v>
      </c>
      <c r="D7">
        <v>2.2200000000000002</v>
      </c>
      <c r="E7" t="s">
        <v>2</v>
      </c>
      <c r="F7">
        <v>100</v>
      </c>
      <c r="G7">
        <v>122</v>
      </c>
      <c r="H7" t="s">
        <v>19</v>
      </c>
      <c r="I7">
        <v>2.16</v>
      </c>
      <c r="L7">
        <f t="shared" si="0"/>
        <v>1.0277777777777779</v>
      </c>
    </row>
    <row r="8" spans="1:15">
      <c r="A8">
        <v>10.119999999999999</v>
      </c>
      <c r="B8" t="s">
        <v>20</v>
      </c>
      <c r="C8" t="s">
        <v>21</v>
      </c>
      <c r="D8">
        <v>1.94</v>
      </c>
      <c r="E8" t="s">
        <v>2</v>
      </c>
      <c r="F8">
        <v>100</v>
      </c>
      <c r="G8">
        <v>94</v>
      </c>
      <c r="H8" t="s">
        <v>22</v>
      </c>
      <c r="I8">
        <v>1.81</v>
      </c>
      <c r="L8">
        <f t="shared" si="0"/>
        <v>1.0718232044198894</v>
      </c>
    </row>
    <row r="9" spans="1:15">
      <c r="A9">
        <v>4.12</v>
      </c>
      <c r="B9" t="s">
        <v>23</v>
      </c>
      <c r="C9" t="s">
        <v>24</v>
      </c>
      <c r="D9">
        <v>2.2000000000000002</v>
      </c>
      <c r="E9" t="s">
        <v>2</v>
      </c>
      <c r="F9">
        <v>100</v>
      </c>
      <c r="G9">
        <v>-50</v>
      </c>
      <c r="H9" t="s">
        <v>25</v>
      </c>
      <c r="I9">
        <v>2.2200000000000002</v>
      </c>
      <c r="L9">
        <f t="shared" si="0"/>
        <v>0.99099099099099097</v>
      </c>
    </row>
    <row r="10" spans="1:15">
      <c r="A10">
        <v>3.12</v>
      </c>
      <c r="B10" t="s">
        <v>26</v>
      </c>
      <c r="C10" t="s">
        <v>27</v>
      </c>
      <c r="D10">
        <v>1.98</v>
      </c>
      <c r="E10" t="s">
        <v>2</v>
      </c>
      <c r="F10">
        <v>100</v>
      </c>
      <c r="G10">
        <v>-100</v>
      </c>
      <c r="H10" t="s">
        <v>28</v>
      </c>
      <c r="I10">
        <v>1.79</v>
      </c>
      <c r="L10">
        <f t="shared" si="0"/>
        <v>1.1061452513966481</v>
      </c>
    </row>
    <row r="11" spans="1:15">
      <c r="A11">
        <v>3.12</v>
      </c>
      <c r="B11" t="s">
        <v>29</v>
      </c>
      <c r="C11" t="s">
        <v>30</v>
      </c>
      <c r="D11">
        <v>1.95</v>
      </c>
      <c r="E11" t="s">
        <v>2</v>
      </c>
      <c r="F11">
        <v>100</v>
      </c>
      <c r="G11">
        <v>95</v>
      </c>
      <c r="H11" t="s">
        <v>31</v>
      </c>
      <c r="I11">
        <v>1.73</v>
      </c>
      <c r="L11">
        <f t="shared" si="0"/>
        <v>1.1271676300578035</v>
      </c>
    </row>
    <row r="12" spans="1:15">
      <c r="A12">
        <v>3.12</v>
      </c>
      <c r="B12" t="s">
        <v>32</v>
      </c>
      <c r="C12" t="s">
        <v>33</v>
      </c>
      <c r="D12">
        <v>2.0699999999999998</v>
      </c>
      <c r="E12" t="s">
        <v>2</v>
      </c>
      <c r="F12">
        <v>100</v>
      </c>
      <c r="G12">
        <v>107</v>
      </c>
      <c r="H12" t="s">
        <v>34</v>
      </c>
      <c r="I12">
        <v>1.93</v>
      </c>
      <c r="L12">
        <f t="shared" si="0"/>
        <v>1.072538860103627</v>
      </c>
    </row>
    <row r="13" spans="1:15">
      <c r="A13">
        <v>2.12</v>
      </c>
      <c r="B13" t="s">
        <v>35</v>
      </c>
      <c r="C13" t="s">
        <v>36</v>
      </c>
      <c r="D13">
        <v>2.0499999999999998</v>
      </c>
      <c r="E13" t="s">
        <v>2</v>
      </c>
      <c r="F13">
        <v>100</v>
      </c>
      <c r="G13">
        <v>-100</v>
      </c>
      <c r="H13" t="s">
        <v>37</v>
      </c>
      <c r="I13">
        <v>1.72</v>
      </c>
      <c r="L13">
        <f t="shared" si="0"/>
        <v>1.191860465116279</v>
      </c>
    </row>
    <row r="14" spans="1:15">
      <c r="A14">
        <v>27.11</v>
      </c>
      <c r="B14" t="s">
        <v>46</v>
      </c>
      <c r="C14" t="s">
        <v>47</v>
      </c>
      <c r="D14">
        <v>1.94</v>
      </c>
      <c r="E14" t="s">
        <v>2</v>
      </c>
      <c r="F14">
        <v>100</v>
      </c>
      <c r="G14">
        <v>-100</v>
      </c>
      <c r="H14" t="s">
        <v>48</v>
      </c>
      <c r="I14">
        <v>1.41</v>
      </c>
      <c r="L14">
        <f t="shared" si="0"/>
        <v>1.375886524822695</v>
      </c>
    </row>
    <row r="15" spans="1:15">
      <c r="A15">
        <v>26.11</v>
      </c>
      <c r="B15" t="s">
        <v>49</v>
      </c>
      <c r="C15" t="s">
        <v>50</v>
      </c>
      <c r="D15">
        <v>2.12</v>
      </c>
      <c r="E15" t="s">
        <v>2</v>
      </c>
      <c r="F15">
        <v>100</v>
      </c>
      <c r="G15">
        <v>112</v>
      </c>
      <c r="H15" t="s">
        <v>51</v>
      </c>
      <c r="I15">
        <v>2.08</v>
      </c>
      <c r="L15">
        <f t="shared" si="0"/>
        <v>1.0192307692307692</v>
      </c>
    </row>
    <row r="16" spans="1:15">
      <c r="A16">
        <v>20.11</v>
      </c>
      <c r="B16" t="s">
        <v>52</v>
      </c>
      <c r="C16" t="s">
        <v>53</v>
      </c>
      <c r="D16">
        <v>1.79</v>
      </c>
      <c r="E16" t="s">
        <v>2</v>
      </c>
      <c r="F16">
        <v>100</v>
      </c>
      <c r="G16">
        <v>0</v>
      </c>
      <c r="H16" t="s">
        <v>54</v>
      </c>
      <c r="I16">
        <v>1.59</v>
      </c>
      <c r="L16">
        <f t="shared" si="0"/>
        <v>1.1257861635220126</v>
      </c>
    </row>
    <row r="17" spans="1:13">
      <c r="A17">
        <v>20.11</v>
      </c>
      <c r="B17" t="s">
        <v>55</v>
      </c>
      <c r="C17" t="s">
        <v>56</v>
      </c>
      <c r="D17">
        <v>1.9</v>
      </c>
      <c r="E17" t="s">
        <v>2</v>
      </c>
      <c r="F17">
        <v>100</v>
      </c>
      <c r="G17">
        <v>0</v>
      </c>
      <c r="H17" t="s">
        <v>57</v>
      </c>
      <c r="I17">
        <v>1.75</v>
      </c>
      <c r="L17">
        <f t="shared" si="0"/>
        <v>1.0857142857142856</v>
      </c>
    </row>
    <row r="18" spans="1:13">
      <c r="A18">
        <v>20.11</v>
      </c>
      <c r="B18" t="s">
        <v>58</v>
      </c>
      <c r="C18" t="s">
        <v>59</v>
      </c>
      <c r="D18">
        <v>2.0499999999999998</v>
      </c>
      <c r="E18" t="s">
        <v>2</v>
      </c>
      <c r="F18">
        <v>100</v>
      </c>
      <c r="G18">
        <v>105</v>
      </c>
      <c r="H18" t="s">
        <v>60</v>
      </c>
      <c r="I18">
        <v>1.6</v>
      </c>
      <c r="L18">
        <f t="shared" si="0"/>
        <v>1.2812499999999998</v>
      </c>
    </row>
    <row r="19" spans="1:13">
      <c r="A19">
        <v>19.11</v>
      </c>
      <c r="B19" t="s">
        <v>61</v>
      </c>
      <c r="C19" t="s">
        <v>62</v>
      </c>
      <c r="D19">
        <v>1.85</v>
      </c>
      <c r="E19" t="s">
        <v>2</v>
      </c>
      <c r="F19">
        <v>100</v>
      </c>
      <c r="G19">
        <v>85</v>
      </c>
      <c r="H19" t="s">
        <v>63</v>
      </c>
      <c r="I19">
        <v>1.68</v>
      </c>
      <c r="L19">
        <f t="shared" si="0"/>
        <v>1.1011904761904763</v>
      </c>
    </row>
    <row r="20" spans="1:13">
      <c r="A20">
        <v>19.11</v>
      </c>
      <c r="B20" t="s">
        <v>64</v>
      </c>
      <c r="C20" t="s">
        <v>65</v>
      </c>
      <c r="D20">
        <v>1.9</v>
      </c>
      <c r="E20" t="s">
        <v>2</v>
      </c>
      <c r="F20">
        <v>100</v>
      </c>
      <c r="G20">
        <v>-100</v>
      </c>
      <c r="H20" t="s">
        <v>66</v>
      </c>
      <c r="I20">
        <v>1.62</v>
      </c>
      <c r="L20">
        <f t="shared" si="0"/>
        <v>1.1728395061728394</v>
      </c>
    </row>
    <row r="21" spans="1:13">
      <c r="A21">
        <v>19.11</v>
      </c>
      <c r="B21" t="s">
        <v>67</v>
      </c>
      <c r="C21" t="s">
        <v>68</v>
      </c>
      <c r="D21">
        <v>1.93</v>
      </c>
      <c r="E21" t="s">
        <v>2</v>
      </c>
      <c r="F21">
        <v>100</v>
      </c>
      <c r="G21">
        <v>-100</v>
      </c>
      <c r="H21" t="s">
        <v>69</v>
      </c>
      <c r="I21">
        <v>1.79</v>
      </c>
      <c r="L21">
        <f t="shared" si="0"/>
        <v>1.0782122905027933</v>
      </c>
    </row>
    <row r="22" spans="1:13">
      <c r="A22">
        <v>18.11</v>
      </c>
      <c r="B22" t="s">
        <v>70</v>
      </c>
      <c r="C22" t="s">
        <v>71</v>
      </c>
      <c r="D22">
        <v>1.83</v>
      </c>
      <c r="E22" t="s">
        <v>2</v>
      </c>
      <c r="F22">
        <v>100</v>
      </c>
      <c r="G22">
        <v>-100</v>
      </c>
      <c r="H22" t="s">
        <v>72</v>
      </c>
      <c r="I22">
        <v>1.76</v>
      </c>
      <c r="L22">
        <f t="shared" si="0"/>
        <v>1.0397727272727273</v>
      </c>
    </row>
    <row r="23" spans="1:13">
      <c r="A23">
        <v>12.11</v>
      </c>
      <c r="B23" t="s">
        <v>73</v>
      </c>
      <c r="C23" t="s">
        <v>74</v>
      </c>
      <c r="D23">
        <v>1.78</v>
      </c>
      <c r="E23" t="s">
        <v>2</v>
      </c>
      <c r="F23">
        <v>100</v>
      </c>
      <c r="G23">
        <v>78</v>
      </c>
      <c r="H23" t="s">
        <v>75</v>
      </c>
      <c r="I23">
        <v>1.55</v>
      </c>
      <c r="L23">
        <f t="shared" si="0"/>
        <v>1.1483870967741936</v>
      </c>
    </row>
    <row r="24" spans="1:13">
      <c r="A24">
        <v>6.11</v>
      </c>
      <c r="B24" t="s">
        <v>76</v>
      </c>
      <c r="C24" t="s">
        <v>77</v>
      </c>
      <c r="D24">
        <v>2.0499999999999998</v>
      </c>
      <c r="E24" t="s">
        <v>2</v>
      </c>
      <c r="F24">
        <v>100</v>
      </c>
      <c r="G24">
        <v>105</v>
      </c>
      <c r="H24" t="s">
        <v>78</v>
      </c>
      <c r="I24">
        <v>2.25</v>
      </c>
      <c r="L24">
        <f t="shared" si="0"/>
        <v>0.91111111111111098</v>
      </c>
    </row>
    <row r="25" spans="1:13">
      <c r="A25">
        <v>5.1100000000000003</v>
      </c>
      <c r="B25" t="s">
        <v>79</v>
      </c>
      <c r="C25" t="s">
        <v>80</v>
      </c>
      <c r="D25">
        <v>1.95</v>
      </c>
      <c r="E25" t="s">
        <v>2</v>
      </c>
      <c r="F25">
        <v>100</v>
      </c>
      <c r="G25">
        <v>0</v>
      </c>
      <c r="H25" t="s">
        <v>81</v>
      </c>
      <c r="I25">
        <v>2.0299999999999998</v>
      </c>
      <c r="L25">
        <f t="shared" si="0"/>
        <v>0.96059113300492616</v>
      </c>
    </row>
    <row r="26" spans="1:13">
      <c r="A26">
        <v>5.1100000000000003</v>
      </c>
      <c r="B26" t="s">
        <v>82</v>
      </c>
      <c r="C26" t="s">
        <v>83</v>
      </c>
      <c r="D26">
        <v>1.93</v>
      </c>
      <c r="E26" t="s">
        <v>2</v>
      </c>
      <c r="F26">
        <v>100</v>
      </c>
      <c r="G26">
        <v>0</v>
      </c>
      <c r="H26" t="s">
        <v>84</v>
      </c>
      <c r="I26">
        <v>1.7</v>
      </c>
      <c r="L26">
        <f t="shared" si="0"/>
        <v>1.1352941176470588</v>
      </c>
    </row>
    <row r="27" spans="1:13">
      <c r="A27">
        <v>4.1100000000000003</v>
      </c>
      <c r="B27" t="s">
        <v>85</v>
      </c>
      <c r="C27" t="s">
        <v>86</v>
      </c>
      <c r="D27">
        <v>1.95</v>
      </c>
      <c r="E27" t="s">
        <v>2</v>
      </c>
      <c r="F27">
        <v>100</v>
      </c>
      <c r="G27">
        <v>0</v>
      </c>
      <c r="H27" t="s">
        <v>87</v>
      </c>
      <c r="I27">
        <v>1.74</v>
      </c>
      <c r="L27">
        <f t="shared" si="0"/>
        <v>1.1206896551724137</v>
      </c>
    </row>
    <row r="29" spans="1:13">
      <c r="L29">
        <f>AVERAGE(L2:L27)</f>
        <v>1.1046154145655445</v>
      </c>
      <c r="M29" t="s">
        <v>164</v>
      </c>
    </row>
    <row r="30" spans="1:13">
      <c r="K30">
        <f>1/L30</f>
        <v>588425.12007711013</v>
      </c>
      <c r="L30">
        <f>TTEST(D2:D27,I2:I27,1,1)</f>
        <v>1.6994515799545661E-6</v>
      </c>
      <c r="M30" t="s">
        <v>166</v>
      </c>
    </row>
    <row r="31" spans="1:13">
      <c r="K31">
        <f>1/L31</f>
        <v>11402.583299786227</v>
      </c>
      <c r="L31">
        <f>CHITEST(N2:O2,N3:O3)</f>
        <v>8.7699425095955915E-5</v>
      </c>
      <c r="M31" t="s">
        <v>165</v>
      </c>
    </row>
    <row r="33" spans="12:13">
      <c r="L33">
        <f>AVERAGE(D:D)</f>
        <v>1.9711538461538463</v>
      </c>
      <c r="M33" t="s">
        <v>263</v>
      </c>
    </row>
    <row r="34" spans="12:13">
      <c r="L34">
        <f>AVERAGE(I:I)</f>
        <v>1.7984615384615386</v>
      </c>
      <c r="M34" t="s">
        <v>264</v>
      </c>
    </row>
    <row r="35" spans="12:13">
      <c r="L35">
        <f>L33/L34</f>
        <v>1.0960222412318221</v>
      </c>
      <c r="M35" t="s">
        <v>91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="85" zoomScaleNormal="85" workbookViewId="0">
      <selection activeCell="H19" sqref="H19"/>
    </sheetView>
  </sheetViews>
  <sheetFormatPr defaultColWidth="9.42578125" defaultRowHeight="12.75"/>
  <cols>
    <col min="1" max="1" width="6" bestFit="1" customWidth="1"/>
    <col min="2" max="2" width="31.5703125" bestFit="1" customWidth="1"/>
    <col min="3" max="3" width="18" bestFit="1" customWidth="1"/>
    <col min="4" max="4" width="5.42578125" bestFit="1" customWidth="1"/>
    <col min="5" max="5" width="10.42578125" bestFit="1" customWidth="1"/>
    <col min="6" max="6" width="5.85546875" bestFit="1" customWidth="1"/>
    <col min="7" max="7" width="5.28515625" bestFit="1" customWidth="1"/>
    <col min="8" max="8" width="14.85546875" bestFit="1" customWidth="1"/>
    <col min="10" max="11" width="13.42578125" bestFit="1" customWidth="1"/>
    <col min="12" max="12" width="8.7109375" customWidth="1"/>
  </cols>
  <sheetData>
    <row r="1" spans="1:1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89</v>
      </c>
      <c r="J1" t="s">
        <v>88</v>
      </c>
      <c r="K1" t="s">
        <v>90</v>
      </c>
      <c r="L1" t="s">
        <v>91</v>
      </c>
    </row>
    <row r="2" spans="1:15">
      <c r="A2">
        <v>18.12</v>
      </c>
      <c r="B2" t="s">
        <v>92</v>
      </c>
      <c r="C2" t="s">
        <v>93</v>
      </c>
      <c r="D2">
        <v>2.14</v>
      </c>
      <c r="E2" t="s">
        <v>2</v>
      </c>
      <c r="F2">
        <v>10</v>
      </c>
      <c r="G2">
        <v>-10</v>
      </c>
      <c r="H2" t="s">
        <v>94</v>
      </c>
      <c r="I2">
        <v>2.09</v>
      </c>
      <c r="J2">
        <v>2.13</v>
      </c>
      <c r="K2" s="1">
        <v>0.42986111111111108</v>
      </c>
      <c r="L2">
        <f>D2/I2</f>
        <v>1.0239234449760768</v>
      </c>
      <c r="N2">
        <v>7</v>
      </c>
      <c r="O2">
        <v>16</v>
      </c>
    </row>
    <row r="3" spans="1:15">
      <c r="A3">
        <v>18.12</v>
      </c>
      <c r="B3" t="s">
        <v>95</v>
      </c>
      <c r="C3" t="s">
        <v>93</v>
      </c>
      <c r="D3">
        <v>2.17</v>
      </c>
      <c r="E3" t="s">
        <v>2</v>
      </c>
      <c r="F3">
        <v>10</v>
      </c>
      <c r="G3">
        <v>11.7</v>
      </c>
      <c r="H3" t="s">
        <v>96</v>
      </c>
      <c r="I3">
        <v>2.17</v>
      </c>
      <c r="J3">
        <v>2.16</v>
      </c>
      <c r="K3" s="1">
        <v>0.4777777777777778</v>
      </c>
      <c r="L3">
        <f t="shared" ref="L3:L27" si="0">D3/I3</f>
        <v>1</v>
      </c>
      <c r="N3">
        <v>11.5</v>
      </c>
      <c r="O3">
        <v>11.5</v>
      </c>
    </row>
    <row r="4" spans="1:15">
      <c r="A4">
        <v>17.12</v>
      </c>
      <c r="B4" t="s">
        <v>97</v>
      </c>
      <c r="C4" t="s">
        <v>98</v>
      </c>
      <c r="D4">
        <v>1.75</v>
      </c>
      <c r="E4" t="s">
        <v>2</v>
      </c>
      <c r="F4">
        <v>10</v>
      </c>
      <c r="G4">
        <v>7.5</v>
      </c>
      <c r="H4" t="s">
        <v>99</v>
      </c>
      <c r="I4">
        <v>1.65</v>
      </c>
      <c r="J4">
        <v>1.74</v>
      </c>
      <c r="K4" s="2">
        <v>42721.070138888892</v>
      </c>
      <c r="L4">
        <f t="shared" si="0"/>
        <v>1.0606060606060606</v>
      </c>
    </row>
    <row r="5" spans="1:15">
      <c r="A5">
        <v>17.12</v>
      </c>
      <c r="B5" t="s">
        <v>100</v>
      </c>
      <c r="C5" t="s">
        <v>101</v>
      </c>
      <c r="D5">
        <v>1.98</v>
      </c>
      <c r="E5" t="s">
        <v>2</v>
      </c>
      <c r="F5">
        <v>10</v>
      </c>
      <c r="G5">
        <v>-10</v>
      </c>
      <c r="H5" t="s">
        <v>102</v>
      </c>
      <c r="I5">
        <v>2.04</v>
      </c>
      <c r="J5">
        <v>1.97</v>
      </c>
      <c r="K5" s="2">
        <v>42721.381944444445</v>
      </c>
      <c r="L5">
        <f t="shared" si="0"/>
        <v>0.97058823529411764</v>
      </c>
    </row>
    <row r="6" spans="1:15">
      <c r="A6">
        <v>16.12</v>
      </c>
      <c r="B6" t="s">
        <v>103</v>
      </c>
      <c r="C6" t="s">
        <v>104</v>
      </c>
      <c r="D6">
        <v>1.77</v>
      </c>
      <c r="E6" t="s">
        <v>2</v>
      </c>
      <c r="F6">
        <v>10</v>
      </c>
      <c r="G6">
        <v>-10</v>
      </c>
      <c r="H6" t="s">
        <v>105</v>
      </c>
      <c r="I6">
        <v>1.83</v>
      </c>
      <c r="J6">
        <v>1.76</v>
      </c>
      <c r="K6" s="1">
        <v>0.83472222222222225</v>
      </c>
      <c r="L6">
        <f t="shared" si="0"/>
        <v>0.96721311475409832</v>
      </c>
    </row>
    <row r="7" spans="1:15">
      <c r="A7">
        <v>15.12</v>
      </c>
      <c r="B7" t="s">
        <v>106</v>
      </c>
      <c r="C7" t="s">
        <v>107</v>
      </c>
      <c r="E7" t="s">
        <v>2</v>
      </c>
      <c r="F7">
        <v>10</v>
      </c>
      <c r="G7">
        <v>8.8000000000000007</v>
      </c>
      <c r="H7" t="s">
        <v>108</v>
      </c>
    </row>
    <row r="8" spans="1:15">
      <c r="A8">
        <v>14.12</v>
      </c>
      <c r="B8" t="s">
        <v>109</v>
      </c>
      <c r="C8" t="s">
        <v>93</v>
      </c>
      <c r="E8" t="s">
        <v>2</v>
      </c>
      <c r="F8">
        <v>10</v>
      </c>
      <c r="G8">
        <v>4.9000000000000004</v>
      </c>
      <c r="H8" t="s">
        <v>110</v>
      </c>
    </row>
    <row r="9" spans="1:15">
      <c r="A9">
        <v>11.12</v>
      </c>
      <c r="B9" t="s">
        <v>111</v>
      </c>
      <c r="C9" t="s">
        <v>112</v>
      </c>
      <c r="D9">
        <v>2.12</v>
      </c>
      <c r="E9" t="s">
        <v>2</v>
      </c>
      <c r="F9">
        <v>10</v>
      </c>
      <c r="G9">
        <v>-10</v>
      </c>
      <c r="H9" t="s">
        <v>113</v>
      </c>
      <c r="I9">
        <v>2.17</v>
      </c>
      <c r="L9">
        <f t="shared" si="0"/>
        <v>0.97695852534562222</v>
      </c>
    </row>
    <row r="10" spans="1:15">
      <c r="A10">
        <v>11.12</v>
      </c>
      <c r="B10" t="s">
        <v>114</v>
      </c>
      <c r="C10" t="s">
        <v>115</v>
      </c>
      <c r="D10">
        <v>2.09</v>
      </c>
      <c r="E10" t="s">
        <v>2</v>
      </c>
      <c r="F10">
        <v>10</v>
      </c>
      <c r="G10">
        <v>-10</v>
      </c>
      <c r="H10" t="s">
        <v>116</v>
      </c>
      <c r="I10">
        <v>2.0699999999999998</v>
      </c>
      <c r="L10">
        <f t="shared" si="0"/>
        <v>1.0096618357487923</v>
      </c>
    </row>
    <row r="11" spans="1:15">
      <c r="A11">
        <v>10.119999999999999</v>
      </c>
      <c r="B11" t="s">
        <v>117</v>
      </c>
      <c r="C11" t="s">
        <v>115</v>
      </c>
      <c r="D11">
        <v>1.93</v>
      </c>
      <c r="E11" t="s">
        <v>2</v>
      </c>
      <c r="F11">
        <v>10</v>
      </c>
      <c r="G11">
        <v>0</v>
      </c>
      <c r="H11" t="s">
        <v>118</v>
      </c>
      <c r="I11">
        <v>1.84</v>
      </c>
      <c r="L11">
        <f t="shared" si="0"/>
        <v>1.0489130434782608</v>
      </c>
    </row>
    <row r="12" spans="1:15">
      <c r="A12">
        <v>10.119999999999999</v>
      </c>
      <c r="B12" t="s">
        <v>119</v>
      </c>
      <c r="C12" t="s">
        <v>120</v>
      </c>
      <c r="D12">
        <v>1.97</v>
      </c>
      <c r="E12" t="s">
        <v>2</v>
      </c>
      <c r="F12">
        <v>10</v>
      </c>
      <c r="G12">
        <v>9.6999999999999993</v>
      </c>
      <c r="H12" t="s">
        <v>121</v>
      </c>
      <c r="I12">
        <v>1.93</v>
      </c>
      <c r="L12">
        <f t="shared" si="0"/>
        <v>1.0207253886010363</v>
      </c>
    </row>
    <row r="13" spans="1:15">
      <c r="A13">
        <v>9.1199999999999992</v>
      </c>
      <c r="B13" t="s">
        <v>122</v>
      </c>
      <c r="C13" t="s">
        <v>123</v>
      </c>
      <c r="D13">
        <v>1.97</v>
      </c>
      <c r="E13" t="s">
        <v>2</v>
      </c>
      <c r="F13">
        <v>10</v>
      </c>
      <c r="G13">
        <v>9.6999999999999993</v>
      </c>
      <c r="H13" t="s">
        <v>124</v>
      </c>
      <c r="I13">
        <v>1.91</v>
      </c>
      <c r="L13">
        <f t="shared" si="0"/>
        <v>1.0314136125654449</v>
      </c>
    </row>
    <row r="14" spans="1:15">
      <c r="A14">
        <v>6.12</v>
      </c>
      <c r="B14" t="s">
        <v>125</v>
      </c>
      <c r="C14" t="s">
        <v>126</v>
      </c>
      <c r="D14">
        <v>1.78</v>
      </c>
      <c r="E14" t="s">
        <v>2</v>
      </c>
      <c r="F14">
        <v>10</v>
      </c>
      <c r="G14">
        <v>7.8</v>
      </c>
      <c r="H14" t="s">
        <v>127</v>
      </c>
      <c r="I14">
        <v>1.74</v>
      </c>
      <c r="L14">
        <f t="shared" si="0"/>
        <v>1.0229885057471264</v>
      </c>
    </row>
    <row r="15" spans="1:15">
      <c r="A15">
        <v>4.12</v>
      </c>
      <c r="B15" t="s">
        <v>128</v>
      </c>
      <c r="C15" t="s">
        <v>129</v>
      </c>
      <c r="D15">
        <v>1.96</v>
      </c>
      <c r="E15" t="s">
        <v>2</v>
      </c>
      <c r="F15">
        <v>10</v>
      </c>
      <c r="G15">
        <v>4.8</v>
      </c>
      <c r="H15" t="s">
        <v>130</v>
      </c>
      <c r="I15">
        <v>2.11</v>
      </c>
      <c r="L15">
        <f t="shared" si="0"/>
        <v>0.92890995260663511</v>
      </c>
    </row>
    <row r="16" spans="1:15">
      <c r="A16">
        <v>4.12</v>
      </c>
      <c r="B16" t="s">
        <v>131</v>
      </c>
      <c r="C16" t="s">
        <v>132</v>
      </c>
      <c r="D16">
        <v>1.83</v>
      </c>
      <c r="E16" t="s">
        <v>2</v>
      </c>
      <c r="F16">
        <v>10</v>
      </c>
      <c r="G16">
        <v>-10</v>
      </c>
      <c r="H16" t="s">
        <v>133</v>
      </c>
      <c r="I16">
        <v>1.79</v>
      </c>
      <c r="L16">
        <f t="shared" si="0"/>
        <v>1.0223463687150838</v>
      </c>
    </row>
    <row r="17" spans="1:13">
      <c r="A17">
        <v>3.12</v>
      </c>
      <c r="B17" t="s">
        <v>134</v>
      </c>
      <c r="C17" t="s">
        <v>135</v>
      </c>
      <c r="D17">
        <v>1.97</v>
      </c>
      <c r="E17" t="s">
        <v>2</v>
      </c>
      <c r="F17">
        <v>10</v>
      </c>
      <c r="G17">
        <v>9.6999999999999993</v>
      </c>
      <c r="H17" t="s">
        <v>136</v>
      </c>
      <c r="I17">
        <v>1.95</v>
      </c>
      <c r="L17">
        <f t="shared" si="0"/>
        <v>1.0102564102564102</v>
      </c>
    </row>
    <row r="18" spans="1:13">
      <c r="A18">
        <v>3.12</v>
      </c>
      <c r="B18" t="s">
        <v>137</v>
      </c>
      <c r="C18" t="s">
        <v>115</v>
      </c>
      <c r="D18">
        <v>2.33</v>
      </c>
      <c r="E18" t="s">
        <v>2</v>
      </c>
      <c r="F18">
        <v>10</v>
      </c>
      <c r="G18">
        <v>13.3</v>
      </c>
      <c r="H18" t="s">
        <v>138</v>
      </c>
      <c r="I18">
        <v>2.21</v>
      </c>
      <c r="L18">
        <f t="shared" si="0"/>
        <v>1.0542986425339367</v>
      </c>
    </row>
    <row r="19" spans="1:13">
      <c r="A19">
        <v>3.12</v>
      </c>
      <c r="B19" t="s">
        <v>139</v>
      </c>
      <c r="C19" t="s">
        <v>135</v>
      </c>
      <c r="D19">
        <v>1.86</v>
      </c>
      <c r="E19" t="s">
        <v>2</v>
      </c>
      <c r="F19">
        <v>10</v>
      </c>
      <c r="G19">
        <v>-10</v>
      </c>
      <c r="H19" t="s">
        <v>140</v>
      </c>
      <c r="I19">
        <v>1.83</v>
      </c>
      <c r="L19">
        <f t="shared" si="0"/>
        <v>1.0163934426229508</v>
      </c>
    </row>
    <row r="20" spans="1:13">
      <c r="A20">
        <v>2.12</v>
      </c>
      <c r="B20" t="s">
        <v>141</v>
      </c>
      <c r="C20" t="s">
        <v>142</v>
      </c>
      <c r="D20">
        <v>1.9</v>
      </c>
      <c r="E20" t="s">
        <v>2</v>
      </c>
      <c r="F20">
        <v>10</v>
      </c>
      <c r="G20">
        <v>-10</v>
      </c>
      <c r="H20" t="s">
        <v>143</v>
      </c>
      <c r="I20">
        <v>1.9</v>
      </c>
      <c r="L20">
        <f t="shared" si="0"/>
        <v>1</v>
      </c>
    </row>
    <row r="21" spans="1:13">
      <c r="A21">
        <v>28.11</v>
      </c>
      <c r="B21" t="s">
        <v>144</v>
      </c>
      <c r="C21" t="s">
        <v>145</v>
      </c>
      <c r="D21">
        <v>1.88</v>
      </c>
      <c r="E21" t="s">
        <v>2</v>
      </c>
      <c r="F21">
        <v>10</v>
      </c>
      <c r="G21">
        <v>8.8000000000000007</v>
      </c>
      <c r="H21" t="s">
        <v>146</v>
      </c>
      <c r="I21">
        <v>1.7</v>
      </c>
      <c r="L21">
        <f t="shared" si="0"/>
        <v>1.1058823529411765</v>
      </c>
    </row>
    <row r="22" spans="1:13">
      <c r="A22">
        <v>27.11</v>
      </c>
      <c r="B22" t="s">
        <v>147</v>
      </c>
      <c r="C22" t="s">
        <v>148</v>
      </c>
      <c r="D22">
        <v>1.83</v>
      </c>
      <c r="E22" t="s">
        <v>2</v>
      </c>
      <c r="F22">
        <v>10</v>
      </c>
      <c r="G22">
        <v>-5</v>
      </c>
      <c r="H22" t="s">
        <v>149</v>
      </c>
      <c r="I22">
        <v>1.78</v>
      </c>
      <c r="L22">
        <f t="shared" si="0"/>
        <v>1.0280898876404494</v>
      </c>
    </row>
    <row r="23" spans="1:13">
      <c r="A23">
        <v>27.11</v>
      </c>
      <c r="B23" t="s">
        <v>150</v>
      </c>
      <c r="C23" t="s">
        <v>151</v>
      </c>
      <c r="D23">
        <v>1.82</v>
      </c>
      <c r="E23" t="s">
        <v>2</v>
      </c>
      <c r="F23">
        <v>10</v>
      </c>
      <c r="G23">
        <v>8.1999999999999993</v>
      </c>
      <c r="H23" t="s">
        <v>152</v>
      </c>
      <c r="I23">
        <v>1.75</v>
      </c>
      <c r="L23">
        <f t="shared" si="0"/>
        <v>1.04</v>
      </c>
    </row>
    <row r="24" spans="1:13">
      <c r="A24">
        <v>26.11</v>
      </c>
      <c r="B24" t="s">
        <v>153</v>
      </c>
      <c r="C24" t="s">
        <v>135</v>
      </c>
      <c r="D24">
        <v>1.96</v>
      </c>
      <c r="E24" t="s">
        <v>2</v>
      </c>
      <c r="F24">
        <v>10</v>
      </c>
      <c r="G24">
        <v>-10</v>
      </c>
      <c r="H24" t="s">
        <v>154</v>
      </c>
      <c r="I24">
        <v>1.94</v>
      </c>
      <c r="L24">
        <f t="shared" si="0"/>
        <v>1.0103092783505154</v>
      </c>
    </row>
    <row r="25" spans="1:13">
      <c r="A25">
        <v>26.11</v>
      </c>
      <c r="B25" t="s">
        <v>155</v>
      </c>
      <c r="C25" t="s">
        <v>156</v>
      </c>
      <c r="E25" t="s">
        <v>2</v>
      </c>
      <c r="F25">
        <v>10</v>
      </c>
      <c r="G25">
        <v>9</v>
      </c>
      <c r="H25" t="s">
        <v>157</v>
      </c>
    </row>
    <row r="26" spans="1:13">
      <c r="A26">
        <v>25.11</v>
      </c>
      <c r="B26" t="s">
        <v>158</v>
      </c>
      <c r="C26" t="s">
        <v>159</v>
      </c>
      <c r="D26">
        <v>1.86</v>
      </c>
      <c r="E26" t="s">
        <v>2</v>
      </c>
      <c r="F26">
        <v>10</v>
      </c>
      <c r="G26">
        <v>0</v>
      </c>
      <c r="H26" t="s">
        <v>160</v>
      </c>
      <c r="I26">
        <v>1.7</v>
      </c>
      <c r="L26">
        <f t="shared" si="0"/>
        <v>1.0941176470588236</v>
      </c>
    </row>
    <row r="27" spans="1:13">
      <c r="A27">
        <v>25.11</v>
      </c>
      <c r="B27" t="s">
        <v>161</v>
      </c>
      <c r="C27" t="s">
        <v>162</v>
      </c>
      <c r="D27">
        <v>1.97</v>
      </c>
      <c r="E27" t="s">
        <v>2</v>
      </c>
      <c r="F27">
        <v>10</v>
      </c>
      <c r="G27">
        <v>-10</v>
      </c>
      <c r="H27" t="s">
        <v>163</v>
      </c>
      <c r="I27">
        <v>2.0099999999999998</v>
      </c>
      <c r="L27">
        <f t="shared" si="0"/>
        <v>0.98009950248756228</v>
      </c>
    </row>
    <row r="29" spans="1:13">
      <c r="L29">
        <f>AVERAGE(L2:L27)</f>
        <v>1.0184215327100075</v>
      </c>
      <c r="M29" t="s">
        <v>164</v>
      </c>
    </row>
    <row r="30" spans="1:13">
      <c r="L30">
        <f>TTEST(D2:D27,I2:I27,1,1)</f>
        <v>2.6340885480448592E-2</v>
      </c>
      <c r="M30" t="s">
        <v>166</v>
      </c>
    </row>
    <row r="31" spans="1:13">
      <c r="L31">
        <f>CHITEST(N2:O2,N3:O3)</f>
        <v>6.056887071722393E-2</v>
      </c>
      <c r="M31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workbookViewId="0">
      <selection activeCell="N3" sqref="N3"/>
    </sheetView>
  </sheetViews>
  <sheetFormatPr defaultRowHeight="12.75"/>
  <cols>
    <col min="1" max="1" width="33.28515625" bestFit="1" customWidth="1"/>
    <col min="2" max="2" width="8.140625" bestFit="1" customWidth="1"/>
    <col min="3" max="3" width="13.85546875" bestFit="1" customWidth="1"/>
    <col min="4" max="4" width="26" bestFit="1" customWidth="1"/>
    <col min="5" max="5" width="14.28515625" bestFit="1" customWidth="1"/>
    <col min="6" max="6" width="6.28515625" bestFit="1" customWidth="1"/>
    <col min="7" max="7" width="7.140625" bestFit="1" customWidth="1"/>
    <col min="8" max="8" width="7.5703125" bestFit="1" customWidth="1"/>
    <col min="12" max="12" width="8.7109375" customWidth="1"/>
  </cols>
  <sheetData>
    <row r="1" spans="1:15">
      <c r="A1" t="s">
        <v>225</v>
      </c>
      <c r="B1" t="s">
        <v>226</v>
      </c>
      <c r="C1" s="3" t="s">
        <v>227</v>
      </c>
      <c r="D1" t="s">
        <v>228</v>
      </c>
      <c r="E1" t="s">
        <v>229</v>
      </c>
      <c r="F1" t="s">
        <v>230</v>
      </c>
      <c r="G1" t="s">
        <v>231</v>
      </c>
      <c r="H1" t="s">
        <v>232</v>
      </c>
      <c r="I1" t="s">
        <v>89</v>
      </c>
      <c r="L1" t="s">
        <v>91</v>
      </c>
    </row>
    <row r="2" spans="1:15">
      <c r="A2" t="s">
        <v>262</v>
      </c>
      <c r="B2" s="3">
        <v>42723</v>
      </c>
      <c r="C2" t="s">
        <v>234</v>
      </c>
      <c r="D2" t="s">
        <v>235</v>
      </c>
      <c r="E2" t="s">
        <v>236</v>
      </c>
      <c r="F2">
        <v>2</v>
      </c>
      <c r="G2">
        <v>100</v>
      </c>
      <c r="H2">
        <v>100</v>
      </c>
      <c r="I2">
        <v>1.87</v>
      </c>
      <c r="L2">
        <f>F2/I2</f>
        <v>1.0695187165775399</v>
      </c>
      <c r="N2">
        <v>8</v>
      </c>
      <c r="O2">
        <v>13</v>
      </c>
    </row>
    <row r="3" spans="1:15">
      <c r="A3" t="s">
        <v>258</v>
      </c>
      <c r="B3" s="3">
        <v>42722</v>
      </c>
      <c r="C3" t="s">
        <v>234</v>
      </c>
      <c r="D3" t="s">
        <v>235</v>
      </c>
      <c r="E3" t="s">
        <v>236</v>
      </c>
      <c r="F3">
        <v>1.76</v>
      </c>
      <c r="G3">
        <v>100</v>
      </c>
      <c r="H3">
        <v>76</v>
      </c>
      <c r="I3">
        <v>1.79</v>
      </c>
      <c r="L3">
        <f t="shared" ref="L3:L22" si="0">F3/I3</f>
        <v>0.98324022346368711</v>
      </c>
      <c r="N3">
        <v>10.5</v>
      </c>
      <c r="O3">
        <v>10.5</v>
      </c>
    </row>
    <row r="4" spans="1:15">
      <c r="A4" t="s">
        <v>259</v>
      </c>
      <c r="B4" s="3">
        <v>42722</v>
      </c>
      <c r="C4" t="s">
        <v>234</v>
      </c>
      <c r="D4" t="s">
        <v>235</v>
      </c>
      <c r="E4" t="s">
        <v>236</v>
      </c>
      <c r="F4">
        <v>2.02</v>
      </c>
      <c r="G4">
        <v>100</v>
      </c>
      <c r="H4">
        <v>-100</v>
      </c>
      <c r="I4">
        <v>2</v>
      </c>
      <c r="L4">
        <f t="shared" si="0"/>
        <v>1.01</v>
      </c>
    </row>
    <row r="5" spans="1:15">
      <c r="A5" t="s">
        <v>260</v>
      </c>
      <c r="B5" s="3">
        <v>42722</v>
      </c>
      <c r="C5" t="s">
        <v>254</v>
      </c>
      <c r="D5" t="s">
        <v>261</v>
      </c>
      <c r="E5" t="s">
        <v>236</v>
      </c>
      <c r="F5">
        <v>2.29</v>
      </c>
      <c r="G5">
        <v>100</v>
      </c>
      <c r="H5">
        <v>-100</v>
      </c>
      <c r="I5">
        <v>2.08</v>
      </c>
      <c r="L5">
        <f t="shared" si="0"/>
        <v>1.1009615384615385</v>
      </c>
    </row>
    <row r="6" spans="1:15">
      <c r="A6" t="s">
        <v>253</v>
      </c>
      <c r="B6" s="3">
        <v>42721</v>
      </c>
      <c r="C6" t="s">
        <v>254</v>
      </c>
      <c r="D6" t="s">
        <v>255</v>
      </c>
      <c r="E6" t="s">
        <v>236</v>
      </c>
      <c r="F6">
        <v>2.09</v>
      </c>
      <c r="G6">
        <v>100</v>
      </c>
      <c r="H6">
        <v>-100</v>
      </c>
      <c r="I6">
        <v>2.4</v>
      </c>
      <c r="L6">
        <f t="shared" si="0"/>
        <v>0.87083333333333335</v>
      </c>
    </row>
    <row r="7" spans="1:15">
      <c r="A7" t="s">
        <v>256</v>
      </c>
      <c r="B7" s="3">
        <v>42721</v>
      </c>
      <c r="C7" t="s">
        <v>234</v>
      </c>
      <c r="D7" t="s">
        <v>235</v>
      </c>
      <c r="E7" t="s">
        <v>236</v>
      </c>
      <c r="F7">
        <v>1.91</v>
      </c>
      <c r="G7">
        <v>100</v>
      </c>
      <c r="H7">
        <v>91</v>
      </c>
      <c r="I7">
        <v>1.9</v>
      </c>
      <c r="L7">
        <f t="shared" si="0"/>
        <v>1.0052631578947369</v>
      </c>
    </row>
    <row r="8" spans="1:15">
      <c r="A8" t="s">
        <v>257</v>
      </c>
      <c r="B8" s="3">
        <v>42721</v>
      </c>
      <c r="C8" t="s">
        <v>234</v>
      </c>
      <c r="D8" t="s">
        <v>235</v>
      </c>
      <c r="E8" t="s">
        <v>236</v>
      </c>
      <c r="F8">
        <v>1.9</v>
      </c>
      <c r="G8">
        <v>100</v>
      </c>
      <c r="H8">
        <v>-100</v>
      </c>
      <c r="I8">
        <v>1.79</v>
      </c>
      <c r="L8">
        <f t="shared" si="0"/>
        <v>1.0614525139664803</v>
      </c>
    </row>
    <row r="9" spans="1:15">
      <c r="A9" t="s">
        <v>252</v>
      </c>
      <c r="B9" s="3">
        <v>42717</v>
      </c>
      <c r="C9" t="s">
        <v>234</v>
      </c>
      <c r="D9" t="s">
        <v>235</v>
      </c>
      <c r="E9" t="s">
        <v>236</v>
      </c>
      <c r="F9">
        <v>1.86</v>
      </c>
      <c r="G9">
        <v>100</v>
      </c>
      <c r="H9">
        <v>-100</v>
      </c>
      <c r="I9">
        <v>1.93</v>
      </c>
      <c r="L9">
        <f t="shared" si="0"/>
        <v>0.96373056994818662</v>
      </c>
    </row>
    <row r="10" spans="1:15">
      <c r="A10" t="s">
        <v>248</v>
      </c>
      <c r="B10" s="3">
        <v>42715</v>
      </c>
      <c r="C10" t="s">
        <v>234</v>
      </c>
      <c r="D10" t="s">
        <v>235</v>
      </c>
      <c r="E10" t="s">
        <v>236</v>
      </c>
      <c r="F10">
        <v>1.91</v>
      </c>
      <c r="G10">
        <v>100</v>
      </c>
      <c r="H10">
        <v>-100</v>
      </c>
      <c r="I10">
        <v>1.84</v>
      </c>
      <c r="L10">
        <f t="shared" si="0"/>
        <v>1.0380434782608694</v>
      </c>
    </row>
    <row r="11" spans="1:15">
      <c r="A11" t="s">
        <v>249</v>
      </c>
      <c r="B11" s="3">
        <v>42715</v>
      </c>
      <c r="C11" t="s">
        <v>234</v>
      </c>
      <c r="D11" t="s">
        <v>235</v>
      </c>
      <c r="E11" t="s">
        <v>236</v>
      </c>
      <c r="F11">
        <v>1.76</v>
      </c>
      <c r="G11">
        <v>100</v>
      </c>
      <c r="H11">
        <v>76</v>
      </c>
      <c r="I11">
        <v>1.81</v>
      </c>
      <c r="L11">
        <f t="shared" si="0"/>
        <v>0.97237569060773477</v>
      </c>
    </row>
    <row r="12" spans="1:15">
      <c r="A12" t="s">
        <v>250</v>
      </c>
      <c r="B12" s="3">
        <v>42715</v>
      </c>
      <c r="C12" t="s">
        <v>234</v>
      </c>
      <c r="D12" t="s">
        <v>251</v>
      </c>
      <c r="E12" t="s">
        <v>236</v>
      </c>
      <c r="F12">
        <v>1.74</v>
      </c>
      <c r="G12">
        <v>100</v>
      </c>
      <c r="H12">
        <v>74</v>
      </c>
      <c r="I12">
        <v>1.76</v>
      </c>
      <c r="L12">
        <f t="shared" si="0"/>
        <v>0.98863636363636365</v>
      </c>
    </row>
    <row r="13" spans="1:15">
      <c r="A13" t="s">
        <v>246</v>
      </c>
      <c r="B13" s="3">
        <v>42714</v>
      </c>
      <c r="C13" t="s">
        <v>234</v>
      </c>
      <c r="D13" t="s">
        <v>235</v>
      </c>
      <c r="E13" t="s">
        <v>236</v>
      </c>
      <c r="F13">
        <v>1.77</v>
      </c>
      <c r="G13">
        <v>100</v>
      </c>
      <c r="H13">
        <v>-100</v>
      </c>
      <c r="I13">
        <v>1.83</v>
      </c>
      <c r="L13">
        <f t="shared" si="0"/>
        <v>0.96721311475409832</v>
      </c>
    </row>
    <row r="14" spans="1:15">
      <c r="A14" t="s">
        <v>247</v>
      </c>
      <c r="B14" s="3">
        <v>42714</v>
      </c>
      <c r="C14" t="s">
        <v>234</v>
      </c>
      <c r="D14" t="s">
        <v>235</v>
      </c>
      <c r="E14" t="s">
        <v>236</v>
      </c>
      <c r="F14">
        <v>1.84</v>
      </c>
      <c r="G14">
        <v>100</v>
      </c>
      <c r="H14">
        <v>-100</v>
      </c>
      <c r="I14">
        <v>1.77</v>
      </c>
      <c r="L14">
        <f t="shared" si="0"/>
        <v>1.03954802259887</v>
      </c>
    </row>
    <row r="15" spans="1:15">
      <c r="A15" t="s">
        <v>244</v>
      </c>
      <c r="B15" s="3">
        <v>42713</v>
      </c>
      <c r="C15" t="s">
        <v>234</v>
      </c>
      <c r="D15" t="s">
        <v>235</v>
      </c>
      <c r="E15" t="s">
        <v>236</v>
      </c>
      <c r="F15">
        <v>2</v>
      </c>
      <c r="G15">
        <v>100</v>
      </c>
      <c r="H15">
        <v>-100</v>
      </c>
      <c r="I15">
        <v>1.82</v>
      </c>
      <c r="L15">
        <f t="shared" si="0"/>
        <v>1.0989010989010988</v>
      </c>
    </row>
    <row r="16" spans="1:15">
      <c r="A16" t="s">
        <v>245</v>
      </c>
      <c r="B16" s="3">
        <v>42713</v>
      </c>
      <c r="C16" t="s">
        <v>234</v>
      </c>
      <c r="D16" t="s">
        <v>235</v>
      </c>
      <c r="E16" t="s">
        <v>236</v>
      </c>
      <c r="F16">
        <v>1.86</v>
      </c>
      <c r="G16">
        <v>100</v>
      </c>
      <c r="H16">
        <v>-100</v>
      </c>
      <c r="I16">
        <v>1.82</v>
      </c>
      <c r="L16">
        <f t="shared" si="0"/>
        <v>1.0219780219780219</v>
      </c>
    </row>
    <row r="17" spans="1:13">
      <c r="A17" t="s">
        <v>243</v>
      </c>
      <c r="B17" s="3">
        <v>42709</v>
      </c>
      <c r="C17" t="s">
        <v>234</v>
      </c>
      <c r="D17" t="s">
        <v>235</v>
      </c>
      <c r="E17" t="s">
        <v>236</v>
      </c>
      <c r="F17">
        <v>2.19</v>
      </c>
      <c r="G17">
        <v>100</v>
      </c>
      <c r="H17">
        <v>-100</v>
      </c>
      <c r="I17">
        <v>2.1</v>
      </c>
      <c r="L17">
        <f t="shared" si="0"/>
        <v>1.0428571428571427</v>
      </c>
    </row>
    <row r="18" spans="1:13">
      <c r="A18" t="s">
        <v>239</v>
      </c>
      <c r="B18" s="3">
        <v>42708</v>
      </c>
      <c r="C18" t="s">
        <v>240</v>
      </c>
      <c r="D18" t="s">
        <v>241</v>
      </c>
      <c r="E18" t="s">
        <v>236</v>
      </c>
      <c r="F18">
        <v>2.16</v>
      </c>
      <c r="G18">
        <v>100</v>
      </c>
      <c r="H18">
        <v>-100</v>
      </c>
      <c r="I18">
        <v>2.17</v>
      </c>
      <c r="L18">
        <f t="shared" si="0"/>
        <v>0.99539170506912455</v>
      </c>
    </row>
    <row r="19" spans="1:13">
      <c r="A19" t="s">
        <v>242</v>
      </c>
      <c r="B19" s="3">
        <v>42708</v>
      </c>
      <c r="C19" t="s">
        <v>234</v>
      </c>
      <c r="D19" t="s">
        <v>235</v>
      </c>
      <c r="E19" t="s">
        <v>236</v>
      </c>
      <c r="F19">
        <v>2.02</v>
      </c>
      <c r="G19">
        <v>100</v>
      </c>
      <c r="H19">
        <v>-100</v>
      </c>
      <c r="I19">
        <v>1.95</v>
      </c>
      <c r="L19">
        <f t="shared" si="0"/>
        <v>1.035897435897436</v>
      </c>
    </row>
    <row r="20" spans="1:13">
      <c r="A20" t="s">
        <v>233</v>
      </c>
      <c r="B20" s="3">
        <v>42707</v>
      </c>
      <c r="C20" t="s">
        <v>234</v>
      </c>
      <c r="D20" t="s">
        <v>235</v>
      </c>
      <c r="E20" t="s">
        <v>236</v>
      </c>
      <c r="F20">
        <v>2</v>
      </c>
      <c r="G20">
        <v>100</v>
      </c>
      <c r="H20">
        <v>100</v>
      </c>
      <c r="I20">
        <v>1.99</v>
      </c>
      <c r="L20">
        <f t="shared" si="0"/>
        <v>1.0050251256281406</v>
      </c>
    </row>
    <row r="21" spans="1:13">
      <c r="A21" t="s">
        <v>237</v>
      </c>
      <c r="B21" s="3">
        <v>42707</v>
      </c>
      <c r="C21" t="s">
        <v>234</v>
      </c>
      <c r="D21" t="s">
        <v>235</v>
      </c>
      <c r="E21" t="s">
        <v>236</v>
      </c>
      <c r="F21">
        <v>2.0499999999999998</v>
      </c>
      <c r="G21">
        <v>100</v>
      </c>
      <c r="H21">
        <v>105</v>
      </c>
      <c r="I21">
        <v>2</v>
      </c>
      <c r="L21">
        <f t="shared" si="0"/>
        <v>1.0249999999999999</v>
      </c>
    </row>
    <row r="22" spans="1:13">
      <c r="A22" t="s">
        <v>238</v>
      </c>
      <c r="B22" s="3">
        <v>42707</v>
      </c>
      <c r="C22" t="s">
        <v>234</v>
      </c>
      <c r="D22" t="s">
        <v>235</v>
      </c>
      <c r="E22" t="s">
        <v>236</v>
      </c>
      <c r="F22">
        <v>1.89</v>
      </c>
      <c r="G22">
        <v>100</v>
      </c>
      <c r="H22">
        <v>89</v>
      </c>
      <c r="I22">
        <v>2.02</v>
      </c>
      <c r="L22">
        <f t="shared" si="0"/>
        <v>0.93564356435643559</v>
      </c>
    </row>
    <row r="24" spans="1:13">
      <c r="L24">
        <f>AVERAGE(L2:L22)</f>
        <v>1.0110243246757542</v>
      </c>
      <c r="M24" t="s">
        <v>164</v>
      </c>
    </row>
    <row r="25" spans="1:13">
      <c r="L25">
        <f>TTEST(F2:F22,I2:I22,1,1)</f>
        <v>0.23411717602528986</v>
      </c>
      <c r="M25" t="s">
        <v>166</v>
      </c>
    </row>
    <row r="26" spans="1:13">
      <c r="L26">
        <f>CHITEST(N2:O2,N3:O3)</f>
        <v>0.27523375450336862</v>
      </c>
      <c r="M26" t="s">
        <v>165</v>
      </c>
    </row>
  </sheetData>
  <sortState ref="A2:I22">
    <sortCondition descending="1" ref="B2:B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5" zoomScaleNormal="85" workbookViewId="0">
      <selection activeCell="H31" sqref="H31"/>
    </sheetView>
  </sheetViews>
  <sheetFormatPr defaultRowHeight="12.75"/>
  <cols>
    <col min="1" max="1" width="8.140625" bestFit="1" customWidth="1"/>
    <col min="2" max="2" width="44.42578125" bestFit="1" customWidth="1"/>
    <col min="3" max="3" width="30" bestFit="1" customWidth="1"/>
    <col min="4" max="4" width="5.42578125" bestFit="1" customWidth="1"/>
    <col min="5" max="5" width="7.85546875" bestFit="1" customWidth="1"/>
    <col min="6" max="6" width="7.7109375" bestFit="1" customWidth="1"/>
    <col min="7" max="7" width="7.7109375" customWidth="1"/>
    <col min="10" max="10" width="8.7109375" customWidth="1"/>
  </cols>
  <sheetData>
    <row r="1" spans="1:13">
      <c r="A1" t="s">
        <v>38</v>
      </c>
      <c r="B1" t="s">
        <v>219</v>
      </c>
      <c r="C1" t="s">
        <v>220</v>
      </c>
      <c r="D1" t="s">
        <v>41</v>
      </c>
      <c r="E1" t="s">
        <v>221</v>
      </c>
      <c r="F1" t="s">
        <v>222</v>
      </c>
      <c r="G1" t="s">
        <v>44</v>
      </c>
      <c r="H1" t="s">
        <v>89</v>
      </c>
      <c r="J1" t="s">
        <v>91</v>
      </c>
    </row>
    <row r="2" spans="1:13">
      <c r="A2" s="3">
        <v>42722</v>
      </c>
      <c r="B2" t="s">
        <v>167</v>
      </c>
      <c r="C2" t="s">
        <v>168</v>
      </c>
      <c r="D2">
        <v>1.9</v>
      </c>
      <c r="E2" t="s">
        <v>169</v>
      </c>
      <c r="F2" t="s">
        <v>170</v>
      </c>
      <c r="G2">
        <f>D2-1</f>
        <v>0.89999999999999991</v>
      </c>
      <c r="H2">
        <v>2.04</v>
      </c>
      <c r="J2">
        <f>D2/H2</f>
        <v>0.93137254901960775</v>
      </c>
      <c r="L2">
        <v>5</v>
      </c>
      <c r="M2">
        <v>13</v>
      </c>
    </row>
    <row r="3" spans="1:13">
      <c r="A3" s="3">
        <v>42721</v>
      </c>
      <c r="B3" t="s">
        <v>171</v>
      </c>
      <c r="C3" t="s">
        <v>172</v>
      </c>
      <c r="D3">
        <v>2</v>
      </c>
      <c r="E3" t="s">
        <v>173</v>
      </c>
      <c r="F3" t="s">
        <v>170</v>
      </c>
      <c r="G3">
        <f t="shared" ref="G3:G19" si="0">D3-1</f>
        <v>1</v>
      </c>
      <c r="H3">
        <v>2.3199999999999998</v>
      </c>
      <c r="J3">
        <f t="shared" ref="J3:J19" si="1">D3/H3</f>
        <v>0.86206896551724144</v>
      </c>
      <c r="L3">
        <v>9</v>
      </c>
      <c r="M3">
        <v>9</v>
      </c>
    </row>
    <row r="4" spans="1:13">
      <c r="A4" s="3">
        <v>42720</v>
      </c>
      <c r="B4" t="s">
        <v>174</v>
      </c>
      <c r="C4" t="s">
        <v>175</v>
      </c>
      <c r="D4">
        <v>3.2</v>
      </c>
      <c r="E4" t="s">
        <v>176</v>
      </c>
      <c r="F4" t="s">
        <v>177</v>
      </c>
      <c r="G4">
        <v>-1</v>
      </c>
      <c r="H4">
        <v>3.55</v>
      </c>
      <c r="I4" t="s">
        <v>223</v>
      </c>
      <c r="J4">
        <f t="shared" si="1"/>
        <v>0.90140845070422548</v>
      </c>
    </row>
    <row r="5" spans="1:13">
      <c r="A5" s="3">
        <v>42719</v>
      </c>
      <c r="B5" t="s">
        <v>178</v>
      </c>
      <c r="C5" t="s">
        <v>224</v>
      </c>
      <c r="D5">
        <v>2.2000000000000002</v>
      </c>
      <c r="E5" t="s">
        <v>179</v>
      </c>
      <c r="F5" t="s">
        <v>170</v>
      </c>
      <c r="G5">
        <f t="shared" si="0"/>
        <v>1.2000000000000002</v>
      </c>
      <c r="H5">
        <v>2.2000000000000002</v>
      </c>
      <c r="I5" t="s">
        <v>223</v>
      </c>
      <c r="J5">
        <f t="shared" si="1"/>
        <v>1</v>
      </c>
    </row>
    <row r="6" spans="1:13">
      <c r="A6" s="3">
        <v>42718</v>
      </c>
      <c r="B6" t="s">
        <v>180</v>
      </c>
      <c r="C6" t="s">
        <v>181</v>
      </c>
      <c r="D6">
        <v>1.9</v>
      </c>
      <c r="E6" t="s">
        <v>182</v>
      </c>
      <c r="F6" t="s">
        <v>183</v>
      </c>
      <c r="G6">
        <v>0.45</v>
      </c>
      <c r="H6">
        <v>1.88</v>
      </c>
      <c r="J6">
        <f t="shared" si="1"/>
        <v>1.0106382978723405</v>
      </c>
    </row>
    <row r="7" spans="1:13">
      <c r="A7" s="3">
        <v>42717</v>
      </c>
      <c r="B7" t="s">
        <v>184</v>
      </c>
      <c r="C7" t="s">
        <v>185</v>
      </c>
      <c r="D7">
        <v>2.2999999999999998</v>
      </c>
      <c r="E7" t="s">
        <v>186</v>
      </c>
      <c r="F7" t="s">
        <v>170</v>
      </c>
      <c r="G7">
        <f t="shared" si="0"/>
        <v>1.2999999999999998</v>
      </c>
      <c r="H7">
        <v>2.34</v>
      </c>
      <c r="J7">
        <f t="shared" si="1"/>
        <v>0.98290598290598286</v>
      </c>
    </row>
    <row r="8" spans="1:13">
      <c r="A8" s="3">
        <v>42716</v>
      </c>
      <c r="B8" t="s">
        <v>187</v>
      </c>
      <c r="C8" t="s">
        <v>188</v>
      </c>
      <c r="D8">
        <v>2.2999999999999998</v>
      </c>
      <c r="E8" t="s">
        <v>189</v>
      </c>
      <c r="F8" t="s">
        <v>170</v>
      </c>
      <c r="G8">
        <f t="shared" si="0"/>
        <v>1.2999999999999998</v>
      </c>
      <c r="H8">
        <v>2.31</v>
      </c>
      <c r="J8">
        <f t="shared" si="1"/>
        <v>0.9956709956709956</v>
      </c>
    </row>
    <row r="9" spans="1:13">
      <c r="A9" s="3">
        <v>42715</v>
      </c>
      <c r="B9" t="s">
        <v>190</v>
      </c>
      <c r="C9" t="s">
        <v>191</v>
      </c>
      <c r="D9">
        <v>1.9</v>
      </c>
      <c r="E9" t="s">
        <v>192</v>
      </c>
      <c r="F9" t="s">
        <v>170</v>
      </c>
      <c r="G9">
        <f t="shared" si="0"/>
        <v>0.89999999999999991</v>
      </c>
      <c r="H9">
        <v>1.96</v>
      </c>
      <c r="J9">
        <f t="shared" si="1"/>
        <v>0.96938775510204078</v>
      </c>
    </row>
    <row r="10" spans="1:13">
      <c r="A10" s="3">
        <v>42714</v>
      </c>
      <c r="B10" t="s">
        <v>193</v>
      </c>
      <c r="C10" t="s">
        <v>194</v>
      </c>
      <c r="D10">
        <v>1.8</v>
      </c>
      <c r="E10" t="s">
        <v>195</v>
      </c>
      <c r="F10" t="s">
        <v>170</v>
      </c>
      <c r="G10">
        <f t="shared" si="0"/>
        <v>0.8</v>
      </c>
      <c r="H10">
        <v>2.14</v>
      </c>
      <c r="J10">
        <f t="shared" si="1"/>
        <v>0.84112149532710279</v>
      </c>
    </row>
    <row r="11" spans="1:13">
      <c r="A11" s="3">
        <v>42713</v>
      </c>
      <c r="B11" t="s">
        <v>196</v>
      </c>
      <c r="C11" t="s">
        <v>197</v>
      </c>
      <c r="D11">
        <v>1.7</v>
      </c>
      <c r="E11" t="s">
        <v>179</v>
      </c>
      <c r="F11" t="s">
        <v>183</v>
      </c>
      <c r="G11">
        <v>0.35</v>
      </c>
      <c r="H11">
        <v>1.65</v>
      </c>
      <c r="J11">
        <f t="shared" si="1"/>
        <v>1.0303030303030303</v>
      </c>
    </row>
    <row r="12" spans="1:13">
      <c r="A12" s="3">
        <v>42712</v>
      </c>
      <c r="B12" t="s">
        <v>198</v>
      </c>
      <c r="C12" t="s">
        <v>199</v>
      </c>
      <c r="D12">
        <v>1.8</v>
      </c>
      <c r="E12" t="s">
        <v>200</v>
      </c>
      <c r="F12" t="s">
        <v>170</v>
      </c>
      <c r="G12">
        <f t="shared" si="0"/>
        <v>0.8</v>
      </c>
      <c r="H12">
        <v>1.72</v>
      </c>
      <c r="J12">
        <f t="shared" si="1"/>
        <v>1.0465116279069768</v>
      </c>
    </row>
    <row r="13" spans="1:13">
      <c r="A13" s="3">
        <v>42711</v>
      </c>
      <c r="B13" t="s">
        <v>201</v>
      </c>
      <c r="C13" t="s">
        <v>202</v>
      </c>
      <c r="D13">
        <v>2</v>
      </c>
      <c r="E13" t="s">
        <v>203</v>
      </c>
      <c r="F13" t="s">
        <v>170</v>
      </c>
      <c r="G13">
        <f t="shared" si="0"/>
        <v>1</v>
      </c>
      <c r="H13">
        <v>1.83</v>
      </c>
      <c r="J13">
        <f t="shared" si="1"/>
        <v>1.0928961748633879</v>
      </c>
    </row>
    <row r="14" spans="1:13">
      <c r="A14" s="3">
        <v>42710</v>
      </c>
      <c r="B14" t="s">
        <v>204</v>
      </c>
      <c r="C14" t="s">
        <v>205</v>
      </c>
      <c r="D14">
        <v>1.8</v>
      </c>
      <c r="E14" t="s">
        <v>200</v>
      </c>
      <c r="F14" t="s">
        <v>177</v>
      </c>
      <c r="G14">
        <v>-1</v>
      </c>
      <c r="H14">
        <v>1.88</v>
      </c>
      <c r="J14">
        <f t="shared" si="1"/>
        <v>0.95744680851063835</v>
      </c>
    </row>
    <row r="15" spans="1:13">
      <c r="A15" s="3">
        <v>42709</v>
      </c>
      <c r="B15" t="s">
        <v>206</v>
      </c>
      <c r="C15" t="s">
        <v>207</v>
      </c>
      <c r="D15">
        <v>2</v>
      </c>
      <c r="E15" t="s">
        <v>208</v>
      </c>
      <c r="F15" t="s">
        <v>170</v>
      </c>
      <c r="G15">
        <f t="shared" si="0"/>
        <v>1</v>
      </c>
      <c r="H15">
        <v>1.78</v>
      </c>
      <c r="J15">
        <f t="shared" si="1"/>
        <v>1.1235955056179776</v>
      </c>
    </row>
    <row r="16" spans="1:13">
      <c r="A16" s="3">
        <v>42708</v>
      </c>
      <c r="B16" t="s">
        <v>209</v>
      </c>
      <c r="C16" t="s">
        <v>210</v>
      </c>
      <c r="D16">
        <v>1.9</v>
      </c>
      <c r="E16" t="s">
        <v>189</v>
      </c>
      <c r="F16" t="s">
        <v>170</v>
      </c>
      <c r="G16">
        <f t="shared" si="0"/>
        <v>0.89999999999999991</v>
      </c>
      <c r="H16">
        <v>1.96</v>
      </c>
      <c r="J16">
        <f t="shared" si="1"/>
        <v>0.96938775510204078</v>
      </c>
    </row>
    <row r="17" spans="1:11">
      <c r="A17" s="3">
        <v>42707</v>
      </c>
      <c r="B17" t="s">
        <v>211</v>
      </c>
      <c r="C17" t="s">
        <v>212</v>
      </c>
      <c r="D17">
        <v>1.8</v>
      </c>
      <c r="E17" t="s">
        <v>213</v>
      </c>
      <c r="F17" t="s">
        <v>177</v>
      </c>
      <c r="G17">
        <v>-1</v>
      </c>
      <c r="H17">
        <v>1.88</v>
      </c>
      <c r="J17">
        <f t="shared" si="1"/>
        <v>0.95744680851063835</v>
      </c>
    </row>
    <row r="18" spans="1:11">
      <c r="A18" s="3">
        <v>42706</v>
      </c>
      <c r="B18" t="s">
        <v>214</v>
      </c>
      <c r="C18" t="s">
        <v>215</v>
      </c>
      <c r="D18">
        <v>1.8</v>
      </c>
      <c r="E18" t="s">
        <v>216</v>
      </c>
      <c r="F18" t="s">
        <v>170</v>
      </c>
      <c r="G18">
        <f t="shared" si="0"/>
        <v>0.8</v>
      </c>
      <c r="H18">
        <v>1.98</v>
      </c>
      <c r="J18">
        <f t="shared" si="1"/>
        <v>0.90909090909090917</v>
      </c>
    </row>
    <row r="19" spans="1:11">
      <c r="A19" s="3">
        <v>42705</v>
      </c>
      <c r="B19" t="s">
        <v>217</v>
      </c>
      <c r="C19" t="s">
        <v>218</v>
      </c>
      <c r="D19">
        <v>1.8</v>
      </c>
      <c r="E19" t="s">
        <v>200</v>
      </c>
      <c r="F19" t="s">
        <v>177</v>
      </c>
      <c r="G19">
        <v>-1</v>
      </c>
      <c r="H19">
        <v>1.83</v>
      </c>
      <c r="J19">
        <f t="shared" si="1"/>
        <v>0.98360655737704916</v>
      </c>
    </row>
    <row r="21" spans="1:11">
      <c r="J21">
        <f>AVERAGE(J2:J20)</f>
        <v>0.97582553718901033</v>
      </c>
      <c r="K21" t="s">
        <v>164</v>
      </c>
    </row>
    <row r="22" spans="1:11">
      <c r="J22">
        <f>TTEST(D2:D19,H2:H19,1,1)</f>
        <v>5.2929884015674659E-2</v>
      </c>
      <c r="K22" t="s">
        <v>166</v>
      </c>
    </row>
    <row r="23" spans="1:11">
      <c r="J23">
        <f>CHITEST(L2:M2,L3:M3)</f>
        <v>5.934644837871772E-2</v>
      </c>
      <c r="K2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JeremyPrice</vt:lpstr>
      <vt:lpstr>Eredivisie2000</vt:lpstr>
      <vt:lpstr>ArisPap</vt:lpstr>
      <vt:lpstr>PinnacleTipster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2016-12-19T16:04:55Z</dcterms:created>
  <dcterms:modified xsi:type="dcterms:W3CDTF">2016-12-20T22:45:54Z</dcterms:modified>
</cp:coreProperties>
</file>